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BF Files\BBFA - Brewery\"/>
    </mc:Choice>
  </mc:AlternateContent>
  <xr:revisionPtr revIDLastSave="0" documentId="13_ncr:1_{4F4F9890-D02D-468F-8002-59BD0E6A9969}" xr6:coauthVersionLast="47" xr6:coauthVersionMax="47" xr10:uidLastSave="{00000000-0000-0000-0000-000000000000}"/>
  <bookViews>
    <workbookView xWindow="-120" yWindow="-120" windowWidth="29040" windowHeight="15720" xr2:uid="{85502C7D-E35B-4C56-BC5E-26A3D806C2BA}"/>
  </bookViews>
  <sheets>
    <sheet name="Taproom Sales P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/>
  <c r="L23" i="1"/>
  <c r="M23" i="1"/>
  <c r="J24" i="1"/>
  <c r="K24" i="1"/>
  <c r="L24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Q10" i="1"/>
  <c r="B23" i="1" s="1"/>
  <c r="Q11" i="1"/>
  <c r="B24" i="1" s="1"/>
  <c r="N8" i="1"/>
  <c r="N14" i="1" s="1"/>
  <c r="N9" i="1"/>
  <c r="Q9" i="1" s="1"/>
  <c r="N10" i="1"/>
  <c r="N11" i="1"/>
  <c r="N12" i="1"/>
  <c r="N7" i="1"/>
  <c r="Q7" i="1" s="1"/>
  <c r="C14" i="1"/>
  <c r="D14" i="1"/>
  <c r="E14" i="1"/>
  <c r="F14" i="1"/>
  <c r="G14" i="1"/>
  <c r="H14" i="1"/>
  <c r="I14" i="1"/>
  <c r="J14" i="1"/>
  <c r="K14" i="1"/>
  <c r="L14" i="1"/>
  <c r="M14" i="1"/>
  <c r="B14" i="1"/>
  <c r="A2" i="1"/>
  <c r="C20" i="1" l="1"/>
  <c r="D20" i="1"/>
  <c r="E20" i="1"/>
  <c r="F20" i="1"/>
  <c r="G20" i="1"/>
  <c r="B20" i="1"/>
  <c r="H20" i="1"/>
  <c r="M20" i="1"/>
  <c r="I20" i="1"/>
  <c r="K20" i="1"/>
  <c r="J20" i="1"/>
  <c r="L20" i="1"/>
  <c r="B22" i="1"/>
  <c r="C22" i="1"/>
  <c r="D22" i="1"/>
  <c r="E22" i="1"/>
  <c r="F22" i="1"/>
  <c r="G22" i="1"/>
  <c r="M22" i="1"/>
  <c r="H22" i="1"/>
  <c r="L22" i="1"/>
  <c r="I22" i="1"/>
  <c r="J22" i="1"/>
  <c r="K22" i="1"/>
  <c r="I24" i="1"/>
  <c r="I23" i="1"/>
  <c r="H24" i="1"/>
  <c r="H23" i="1"/>
  <c r="G24" i="1"/>
  <c r="G23" i="1"/>
  <c r="F24" i="1"/>
  <c r="F23" i="1"/>
  <c r="E24" i="1"/>
  <c r="E23" i="1"/>
  <c r="D24" i="1"/>
  <c r="D23" i="1"/>
  <c r="Q8" i="1"/>
  <c r="C24" i="1"/>
  <c r="C23" i="1"/>
  <c r="N25" i="1"/>
  <c r="E5" i="1"/>
  <c r="H27" i="1" l="1"/>
  <c r="B21" i="1"/>
  <c r="C21" i="1"/>
  <c r="D21" i="1"/>
  <c r="D27" i="1" s="1"/>
  <c r="E21" i="1"/>
  <c r="E27" i="1" s="1"/>
  <c r="F21" i="1"/>
  <c r="F27" i="1" s="1"/>
  <c r="G21" i="1"/>
  <c r="G27" i="1" s="1"/>
  <c r="H21" i="1"/>
  <c r="M21" i="1"/>
  <c r="M27" i="1" s="1"/>
  <c r="I21" i="1"/>
  <c r="I27" i="1" s="1"/>
  <c r="L21" i="1"/>
  <c r="J21" i="1"/>
  <c r="J27" i="1" s="1"/>
  <c r="K21" i="1"/>
  <c r="K27" i="1" s="1"/>
  <c r="N23" i="1"/>
  <c r="N22" i="1"/>
  <c r="Q14" i="1"/>
  <c r="N24" i="1"/>
  <c r="L27" i="1"/>
  <c r="C27" i="1"/>
  <c r="C5" i="1"/>
  <c r="D5" i="1"/>
  <c r="F5" i="1"/>
  <c r="G5" i="1"/>
  <c r="H5" i="1"/>
  <c r="I5" i="1"/>
  <c r="J5" i="1"/>
  <c r="K5" i="1"/>
  <c r="L5" i="1"/>
  <c r="B5" i="1"/>
  <c r="M5" i="1"/>
  <c r="N21" i="1" l="1"/>
  <c r="N5" i="1"/>
  <c r="N20" i="1" l="1"/>
  <c r="N27" i="1" s="1"/>
  <c r="N28" i="1" s="1"/>
  <c r="B27" i="1"/>
  <c r="N18" i="1" l="1"/>
</calcChain>
</file>

<file path=xl/sharedStrings.xml><?xml version="1.0" encoding="utf-8"?>
<sst xmlns="http://schemas.openxmlformats.org/spreadsheetml/2006/main" count="23" uniqueCount="14">
  <si>
    <t>Taproom Sales Plan</t>
  </si>
  <si>
    <t>Sales Spread by Month</t>
  </si>
  <si>
    <t>Total</t>
  </si>
  <si>
    <t>Taproom Food</t>
  </si>
  <si>
    <t>Taproom Draft Beer</t>
  </si>
  <si>
    <t xml:space="preserve">Taproom Retail Beer </t>
  </si>
  <si>
    <t>Taproom Growlers</t>
  </si>
  <si>
    <t>Taproom Merchandise</t>
  </si>
  <si>
    <t xml:space="preserve">Private Events / Functions </t>
  </si>
  <si>
    <t xml:space="preserve">Total Sales </t>
  </si>
  <si>
    <t>Incr / (decr)</t>
  </si>
  <si>
    <t>Est 2025</t>
  </si>
  <si>
    <t>2025 Plan</t>
  </si>
  <si>
    <t>2024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</si>
</sst>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7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14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167" fontId="0" fillId="0" borderId="0" xfId="1" applyNumberFormat="1" applyFont="1"/>
    <xf numFmtId="164" fontId="3" fillId="0" borderId="0" xfId="2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6" fillId="2" borderId="0" xfId="3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/>
    <xf numFmtId="0" fontId="6" fillId="2" borderId="0" xfId="0" applyFont="1" applyFill="1" applyAlignment="1">
      <alignment horizontal="center"/>
    </xf>
    <xf numFmtId="164" fontId="0" fillId="2" borderId="0" xfId="2" applyNumberFormat="1" applyFont="1" applyFill="1" applyAlignment="1">
      <alignment horizontal="center"/>
    </xf>
  </cellXfs>
  <cellStyles count="4">
    <cellStyle name="Currency" xfId="1" builtinId="4"/>
    <cellStyle name="Normal" xfId="0" builtinId="0"/>
    <cellStyle name="Normal 2" xfId="3" xr:uid="{80615834-EB4A-440E-AC08-FDEE9C3D7F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CBF%20Files\Brewery%20Budget%20Workshop\CBFT%20Brewery%20Financial%20Budget%20Model.xlsx" TargetMode="External"/><Relationship Id="rId1" Type="http://schemas.openxmlformats.org/officeDocument/2006/relationships/externalLinkPath" Target="/My%20Drive/CBF%20Files/Brewery%20Budget%20Workshop/CBFT%20Brewery%20Financial%20Budge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roduction - Capacity"/>
      <sheetName val="Summary Pro Forma"/>
      <sheetName val="Taproom - Sales Totals"/>
      <sheetName val="Taproom - Sales by Category"/>
      <sheetName val="Taproom - Margins"/>
      <sheetName val="Self Dist - Sales Totals"/>
      <sheetName val="Self Dist - Margins"/>
      <sheetName val="Wholesaler - Sales Totals"/>
      <sheetName val="Wholesaler - Margins"/>
      <sheetName val="Operating Expense Plan"/>
      <sheetName val="OPEX - Payroll"/>
      <sheetName val="Capital Expense Plan"/>
      <sheetName val="Loan Summary"/>
      <sheetName val="Loan 1"/>
      <sheetName val="Loan 2"/>
      <sheetName val="Loan 3"/>
    </sheetNames>
    <sheetDataSet>
      <sheetData sheetId="0"/>
      <sheetData sheetId="1"/>
      <sheetData sheetId="2">
        <row r="2">
          <cell r="A2" t="str">
            <v>Brewery Name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3CA6-9C3F-4CE1-A368-DD5DD965F81E}">
  <dimension ref="A1:Q28"/>
  <sheetViews>
    <sheetView tabSelected="1" workbookViewId="0">
      <selection activeCell="J30" sqref="J30"/>
    </sheetView>
  </sheetViews>
  <sheetFormatPr defaultRowHeight="15" x14ac:dyDescent="0.25"/>
  <cols>
    <col min="1" max="1" width="24.140625" bestFit="1" customWidth="1"/>
    <col min="2" max="13" width="12.5703125" bestFit="1" customWidth="1"/>
    <col min="14" max="14" width="14.28515625" bestFit="1" customWidth="1"/>
    <col min="16" max="16" width="16.42578125" customWidth="1"/>
    <col min="17" max="17" width="14.5703125" customWidth="1"/>
  </cols>
  <sheetData>
    <row r="1" spans="1:17" x14ac:dyDescent="0.25">
      <c r="A1" s="1" t="s">
        <v>0</v>
      </c>
    </row>
    <row r="2" spans="1:17" x14ac:dyDescent="0.25">
      <c r="A2" s="1" t="str">
        <f>'[1]Summary Pro Forma'!A2</f>
        <v>Brewery Name</v>
      </c>
    </row>
    <row r="3" spans="1:17" x14ac:dyDescent="0.25">
      <c r="A3" s="1"/>
    </row>
    <row r="4" spans="1:17" x14ac:dyDescent="0.25">
      <c r="A4" s="1" t="s">
        <v>13</v>
      </c>
    </row>
    <row r="5" spans="1:17" x14ac:dyDescent="0.25">
      <c r="A5" s="2" t="s">
        <v>1</v>
      </c>
      <c r="B5" s="7">
        <f>B14/$N14</f>
        <v>5.6478892158898016E-2</v>
      </c>
      <c r="C5" s="7">
        <f t="shared" ref="C5:M5" si="0">C14/$N14</f>
        <v>5.9071833009724545E-2</v>
      </c>
      <c r="D5" s="7">
        <f t="shared" si="0"/>
        <v>6.9690234785668853E-2</v>
      </c>
      <c r="E5" s="7">
        <f t="shared" si="0"/>
        <v>7.1211510629503275E-2</v>
      </c>
      <c r="F5" s="7">
        <f t="shared" si="0"/>
        <v>9.8356718647600219E-2</v>
      </c>
      <c r="G5" s="7">
        <f t="shared" si="0"/>
        <v>8.9951956399220379E-2</v>
      </c>
      <c r="H5" s="7">
        <f t="shared" si="0"/>
        <v>0.10667488917925484</v>
      </c>
      <c r="I5" s="7">
        <f t="shared" si="0"/>
        <v>0.10863967003375226</v>
      </c>
      <c r="J5" s="7">
        <f t="shared" si="0"/>
        <v>8.913581096658188E-2</v>
      </c>
      <c r="K5" s="7">
        <f t="shared" si="0"/>
        <v>7.8571251476037232E-2</v>
      </c>
      <c r="L5" s="7">
        <f t="shared" si="0"/>
        <v>8.3608188023921517E-2</v>
      </c>
      <c r="M5" s="7">
        <f t="shared" si="0"/>
        <v>8.8609044689836977E-2</v>
      </c>
      <c r="N5" s="8">
        <f>SUM(B5:M5)</f>
        <v>1</v>
      </c>
    </row>
    <row r="6" spans="1:17" x14ac:dyDescent="0.25">
      <c r="A6" s="3"/>
      <c r="B6" s="4">
        <v>45322</v>
      </c>
      <c r="C6" s="4">
        <v>45351</v>
      </c>
      <c r="D6" s="4">
        <v>45382</v>
      </c>
      <c r="E6" s="4">
        <v>45412</v>
      </c>
      <c r="F6" s="4">
        <v>45443</v>
      </c>
      <c r="G6" s="4">
        <v>45473</v>
      </c>
      <c r="H6" s="4">
        <v>45504</v>
      </c>
      <c r="I6" s="4">
        <v>45535</v>
      </c>
      <c r="J6" s="4">
        <v>45565</v>
      </c>
      <c r="K6" s="4">
        <v>45596</v>
      </c>
      <c r="L6" s="9">
        <v>45626</v>
      </c>
      <c r="M6" s="9">
        <v>45657</v>
      </c>
      <c r="N6" s="5" t="s">
        <v>2</v>
      </c>
      <c r="P6" s="12" t="s">
        <v>10</v>
      </c>
      <c r="Q6" s="10" t="s">
        <v>11</v>
      </c>
    </row>
    <row r="7" spans="1:17" x14ac:dyDescent="0.25">
      <c r="A7" t="s">
        <v>3</v>
      </c>
      <c r="B7" s="6">
        <v>61250</v>
      </c>
      <c r="C7" s="6">
        <v>64580</v>
      </c>
      <c r="D7" s="6">
        <v>75348</v>
      </c>
      <c r="E7" s="6">
        <v>77450</v>
      </c>
      <c r="F7" s="6">
        <v>92500</v>
      </c>
      <c r="G7" s="6">
        <v>96876</v>
      </c>
      <c r="H7" s="6">
        <v>118404</v>
      </c>
      <c r="I7" s="6">
        <v>119168</v>
      </c>
      <c r="J7" s="6">
        <v>97600</v>
      </c>
      <c r="K7" s="6">
        <v>84110</v>
      </c>
      <c r="L7" s="6">
        <v>91600</v>
      </c>
      <c r="M7" s="6">
        <v>97500</v>
      </c>
      <c r="N7" s="6">
        <f>SUM(B7:M7)</f>
        <v>1076386</v>
      </c>
      <c r="P7" s="13">
        <v>0.06</v>
      </c>
      <c r="Q7" s="6">
        <f>N7*(1+P7)</f>
        <v>1140969.1600000001</v>
      </c>
    </row>
    <row r="8" spans="1:17" x14ac:dyDescent="0.25">
      <c r="A8" t="s">
        <v>4</v>
      </c>
      <c r="B8" s="6">
        <v>49850</v>
      </c>
      <c r="C8" s="6">
        <v>51667.200000000004</v>
      </c>
      <c r="D8" s="6">
        <v>60278.400000000009</v>
      </c>
      <c r="E8" s="6">
        <v>61500</v>
      </c>
      <c r="F8" s="6">
        <v>103334.40000000001</v>
      </c>
      <c r="G8" s="6">
        <v>77500.799999999988</v>
      </c>
      <c r="H8" s="6">
        <v>94723.200000000012</v>
      </c>
      <c r="I8" s="6">
        <v>93580</v>
      </c>
      <c r="J8" s="6">
        <v>79000</v>
      </c>
      <c r="K8" s="6">
        <v>68889.600000000006</v>
      </c>
      <c r="L8" s="6">
        <v>71500</v>
      </c>
      <c r="M8" s="6">
        <v>74200</v>
      </c>
      <c r="N8" s="6">
        <f t="shared" ref="N8:N12" si="1">SUM(B8:M8)</f>
        <v>886023.6</v>
      </c>
      <c r="P8" s="13">
        <v>0.02</v>
      </c>
      <c r="Q8" s="6">
        <f t="shared" ref="Q8:Q11" si="2">N8*(1+P8)</f>
        <v>903744.07200000004</v>
      </c>
    </row>
    <row r="9" spans="1:17" x14ac:dyDescent="0.25">
      <c r="A9" t="s">
        <v>5</v>
      </c>
      <c r="B9" s="6">
        <v>6500</v>
      </c>
      <c r="C9" s="6">
        <v>6458.4000000000005</v>
      </c>
      <c r="D9" s="6">
        <v>7500</v>
      </c>
      <c r="E9" s="6">
        <v>8500</v>
      </c>
      <c r="F9" s="6">
        <v>9200</v>
      </c>
      <c r="G9" s="6">
        <v>10400</v>
      </c>
      <c r="H9" s="6">
        <v>9600</v>
      </c>
      <c r="I9" s="6">
        <v>12916.800000000001</v>
      </c>
      <c r="J9" s="6">
        <v>8500</v>
      </c>
      <c r="K9" s="6">
        <v>8250</v>
      </c>
      <c r="L9" s="6">
        <v>8400</v>
      </c>
      <c r="M9" s="6">
        <v>8611.2000000000007</v>
      </c>
      <c r="N9" s="6">
        <f t="shared" si="1"/>
        <v>104836.4</v>
      </c>
      <c r="P9" s="13">
        <v>0.09</v>
      </c>
      <c r="Q9" s="6">
        <f t="shared" si="2"/>
        <v>114271.67600000001</v>
      </c>
    </row>
    <row r="10" spans="1:17" x14ac:dyDescent="0.25">
      <c r="A10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si="1"/>
        <v>0</v>
      </c>
      <c r="P10" s="13">
        <v>0</v>
      </c>
      <c r="Q10" s="6">
        <f t="shared" si="2"/>
        <v>0</v>
      </c>
    </row>
    <row r="11" spans="1:17" x14ac:dyDescent="0.25">
      <c r="A11" t="s">
        <v>7</v>
      </c>
      <c r="B11" s="6">
        <v>4500</v>
      </c>
      <c r="C11" s="6">
        <v>5000</v>
      </c>
      <c r="D11" s="6">
        <v>7534.8000000000011</v>
      </c>
      <c r="E11" s="6">
        <v>6500</v>
      </c>
      <c r="F11" s="6">
        <v>7600</v>
      </c>
      <c r="G11" s="6">
        <v>9687.5999999999985</v>
      </c>
      <c r="H11" s="6">
        <v>7890</v>
      </c>
      <c r="I11" s="6">
        <v>9200</v>
      </c>
      <c r="J11" s="6">
        <v>7600</v>
      </c>
      <c r="K11" s="6">
        <v>8611.2000000000007</v>
      </c>
      <c r="L11" s="6">
        <v>9250</v>
      </c>
      <c r="M11" s="6">
        <v>11250</v>
      </c>
      <c r="N11" s="6">
        <f t="shared" si="1"/>
        <v>94623.6</v>
      </c>
      <c r="P11" s="13">
        <v>0.01</v>
      </c>
      <c r="Q11" s="6">
        <f t="shared" si="2"/>
        <v>95569.83600000001</v>
      </c>
    </row>
    <row r="12" spans="1:17" x14ac:dyDescent="0.25">
      <c r="A12" t="s">
        <v>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1"/>
        <v>0</v>
      </c>
      <c r="Q12" s="6"/>
    </row>
    <row r="13" spans="1:17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6"/>
    </row>
    <row r="14" spans="1:17" x14ac:dyDescent="0.25">
      <c r="A14" s="3" t="s">
        <v>9</v>
      </c>
      <c r="B14" s="6">
        <f>SUM(B7:B12)</f>
        <v>122100</v>
      </c>
      <c r="C14" s="6">
        <f t="shared" ref="C14:N14" si="3">SUM(C7:C12)</f>
        <v>127705.60000000001</v>
      </c>
      <c r="D14" s="6">
        <f t="shared" si="3"/>
        <v>150661.20000000001</v>
      </c>
      <c r="E14" s="6">
        <f t="shared" si="3"/>
        <v>153950</v>
      </c>
      <c r="F14" s="6">
        <f t="shared" si="3"/>
        <v>212634.40000000002</v>
      </c>
      <c r="G14" s="6">
        <f t="shared" si="3"/>
        <v>194464.4</v>
      </c>
      <c r="H14" s="6">
        <f t="shared" si="3"/>
        <v>230617.2</v>
      </c>
      <c r="I14" s="6">
        <f t="shared" si="3"/>
        <v>234864.8</v>
      </c>
      <c r="J14" s="6">
        <f t="shared" si="3"/>
        <v>192700</v>
      </c>
      <c r="K14" s="6">
        <f t="shared" si="3"/>
        <v>169860.80000000002</v>
      </c>
      <c r="L14" s="6">
        <f t="shared" si="3"/>
        <v>180750</v>
      </c>
      <c r="M14" s="6">
        <f t="shared" si="3"/>
        <v>191561.2</v>
      </c>
      <c r="N14" s="6">
        <f t="shared" si="3"/>
        <v>2161869.6</v>
      </c>
      <c r="Q14" s="6">
        <f>SUM(Q7:Q12)</f>
        <v>2254554.7440000004</v>
      </c>
    </row>
    <row r="17" spans="1:14" x14ac:dyDescent="0.25">
      <c r="A17" s="1" t="s">
        <v>12</v>
      </c>
    </row>
    <row r="18" spans="1:14" x14ac:dyDescent="0.25">
      <c r="A18" s="2" t="s">
        <v>1</v>
      </c>
      <c r="B18" s="7">
        <v>5.6478892158898016E-2</v>
      </c>
      <c r="C18" s="7">
        <v>5.9071833009724545E-2</v>
      </c>
      <c r="D18" s="7">
        <v>6.9690234785668853E-2</v>
      </c>
      <c r="E18" s="7">
        <v>7.1211510629503275E-2</v>
      </c>
      <c r="F18" s="7">
        <v>9.8356718647600219E-2</v>
      </c>
      <c r="G18" s="7">
        <v>8.9951956399220379E-2</v>
      </c>
      <c r="H18" s="7">
        <v>0.10667488917925484</v>
      </c>
      <c r="I18" s="7">
        <v>0.10863967003375226</v>
      </c>
      <c r="J18" s="7">
        <v>8.913581096658188E-2</v>
      </c>
      <c r="K18" s="7">
        <v>7.8571251476037232E-2</v>
      </c>
      <c r="L18" s="7">
        <v>8.3608188023921517E-2</v>
      </c>
      <c r="M18" s="7">
        <v>8.8609044689836977E-2</v>
      </c>
      <c r="N18" s="8">
        <f>SUM(B18:M18)</f>
        <v>1</v>
      </c>
    </row>
    <row r="19" spans="1:14" x14ac:dyDescent="0.25">
      <c r="A19" s="3"/>
      <c r="B19" s="4">
        <v>45688</v>
      </c>
      <c r="C19" s="4">
        <v>45716</v>
      </c>
      <c r="D19" s="4">
        <v>45747</v>
      </c>
      <c r="E19" s="4">
        <v>45777</v>
      </c>
      <c r="F19" s="4">
        <v>45808</v>
      </c>
      <c r="G19" s="4">
        <v>45838</v>
      </c>
      <c r="H19" s="4">
        <v>45869</v>
      </c>
      <c r="I19" s="4">
        <v>45900</v>
      </c>
      <c r="J19" s="4">
        <v>45930</v>
      </c>
      <c r="K19" s="4">
        <v>45961</v>
      </c>
      <c r="L19" s="4">
        <v>45991</v>
      </c>
      <c r="M19" s="4">
        <v>46022</v>
      </c>
      <c r="N19" s="5" t="s">
        <v>2</v>
      </c>
    </row>
    <row r="20" spans="1:14" x14ac:dyDescent="0.25">
      <c r="A20" t="s">
        <v>3</v>
      </c>
      <c r="B20" s="6">
        <f>B$18*$Q7</f>
        <v>64440.674144268465</v>
      </c>
      <c r="C20" s="6">
        <f t="shared" ref="C20:M20" si="4">C$18*$Q7</f>
        <v>67399.139688765688</v>
      </c>
      <c r="D20" s="6">
        <f t="shared" si="4"/>
        <v>79514.408643607385</v>
      </c>
      <c r="E20" s="6">
        <f t="shared" si="4"/>
        <v>81250.137465275431</v>
      </c>
      <c r="F20" s="6">
        <f t="shared" si="4"/>
        <v>112221.98265570878</v>
      </c>
      <c r="G20" s="6">
        <f t="shared" si="4"/>
        <v>102632.40813317511</v>
      </c>
      <c r="H20" s="6">
        <f t="shared" si="4"/>
        <v>121712.7586999475</v>
      </c>
      <c r="I20" s="6">
        <f t="shared" si="4"/>
        <v>123954.51306108751</v>
      </c>
      <c r="J20" s="6">
        <f t="shared" si="4"/>
        <v>101701.21136445973</v>
      </c>
      <c r="K20" s="6">
        <f t="shared" si="4"/>
        <v>89647.374796762975</v>
      </c>
      <c r="L20" s="6">
        <f t="shared" si="4"/>
        <v>95394.364058775813</v>
      </c>
      <c r="M20" s="6">
        <f t="shared" si="4"/>
        <v>101100.18728816578</v>
      </c>
      <c r="N20" s="6">
        <f>SUM(B20:M20)</f>
        <v>1140969.1600000001</v>
      </c>
    </row>
    <row r="21" spans="1:14" x14ac:dyDescent="0.25">
      <c r="A21" t="s">
        <v>4</v>
      </c>
      <c r="B21" s="6">
        <f t="shared" ref="B21:M21" si="5">B$18*$Q8</f>
        <v>51042.463981731365</v>
      </c>
      <c r="C21" s="6">
        <f t="shared" si="5"/>
        <v>53385.818904712476</v>
      </c>
      <c r="D21" s="6">
        <f t="shared" si="5"/>
        <v>62982.136563836422</v>
      </c>
      <c r="E21" s="6">
        <f t="shared" si="5"/>
        <v>64356.980589578576</v>
      </c>
      <c r="F21" s="6">
        <f t="shared" si="5"/>
        <v>88889.301419140553</v>
      </c>
      <c r="G21" s="6">
        <f t="shared" si="5"/>
        <v>81293.547360597891</v>
      </c>
      <c r="H21" s="6">
        <f t="shared" si="5"/>
        <v>96406.798727008514</v>
      </c>
      <c r="I21" s="6">
        <f t="shared" si="5"/>
        <v>98182.457777039643</v>
      </c>
      <c r="J21" s="6">
        <f t="shared" si="5"/>
        <v>80555.960763960975</v>
      </c>
      <c r="K21" s="6">
        <f t="shared" si="5"/>
        <v>71008.302751089897</v>
      </c>
      <c r="L21" s="6">
        <f t="shared" si="5"/>
        <v>75560.404297280475</v>
      </c>
      <c r="M21" s="6">
        <f t="shared" si="5"/>
        <v>80079.898864023256</v>
      </c>
      <c r="N21" s="6">
        <f t="shared" ref="N21:N25" si="6">SUM(B21:M21)</f>
        <v>903744.07200000004</v>
      </c>
    </row>
    <row r="22" spans="1:14" x14ac:dyDescent="0.25">
      <c r="A22" t="s">
        <v>5</v>
      </c>
      <c r="B22" s="6">
        <f t="shared" ref="B22:M22" si="7">B$18*$Q9</f>
        <v>6453.937665620535</v>
      </c>
      <c r="C22" s="6">
        <f t="shared" si="7"/>
        <v>6750.2373624133488</v>
      </c>
      <c r="D22" s="6">
        <f t="shared" si="7"/>
        <v>7963.6199297918811</v>
      </c>
      <c r="E22" s="6">
        <f t="shared" si="7"/>
        <v>8137.4586701251546</v>
      </c>
      <c r="F22" s="6">
        <f t="shared" si="7"/>
        <v>11239.387085721732</v>
      </c>
      <c r="G22" s="6">
        <f t="shared" si="7"/>
        <v>10278.960817217838</v>
      </c>
      <c r="H22" s="6">
        <f t="shared" si="7"/>
        <v>12189.918373627715</v>
      </c>
      <c r="I22" s="6">
        <f t="shared" si="7"/>
        <v>12414.437174843848</v>
      </c>
      <c r="J22" s="6">
        <f t="shared" si="7"/>
        <v>10185.698510770491</v>
      </c>
      <c r="K22" s="6">
        <f t="shared" si="7"/>
        <v>8978.4685915842492</v>
      </c>
      <c r="L22" s="6">
        <f t="shared" si="7"/>
        <v>9554.0477728166406</v>
      </c>
      <c r="M22" s="6">
        <f t="shared" si="7"/>
        <v>10125.504045466572</v>
      </c>
      <c r="N22" s="6">
        <f t="shared" si="6"/>
        <v>114271.67600000001</v>
      </c>
    </row>
    <row r="23" spans="1:14" x14ac:dyDescent="0.25">
      <c r="A23" t="s">
        <v>6</v>
      </c>
      <c r="B23" s="6">
        <f t="shared" ref="B23:M23" si="8">B$18*$Q10</f>
        <v>0</v>
      </c>
      <c r="C23" s="6">
        <f t="shared" si="8"/>
        <v>0</v>
      </c>
      <c r="D23" s="6">
        <f t="shared" si="8"/>
        <v>0</v>
      </c>
      <c r="E23" s="6">
        <f t="shared" si="8"/>
        <v>0</v>
      </c>
      <c r="F23" s="6">
        <f t="shared" si="8"/>
        <v>0</v>
      </c>
      <c r="G23" s="6">
        <f t="shared" si="8"/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0</v>
      </c>
      <c r="L23" s="6">
        <f t="shared" si="8"/>
        <v>0</v>
      </c>
      <c r="M23" s="6">
        <f t="shared" si="8"/>
        <v>0</v>
      </c>
      <c r="N23" s="6">
        <f t="shared" si="6"/>
        <v>0</v>
      </c>
    </row>
    <row r="24" spans="1:14" x14ac:dyDescent="0.25">
      <c r="A24" t="s">
        <v>7</v>
      </c>
      <c r="B24" s="6">
        <f t="shared" ref="B24:M24" si="9">B$18*$Q11</f>
        <v>5397.6784610875702</v>
      </c>
      <c r="C24" s="6">
        <f t="shared" si="9"/>
        <v>5645.4853929587616</v>
      </c>
      <c r="D24" s="6">
        <f t="shared" si="9"/>
        <v>6660.2843092678686</v>
      </c>
      <c r="E24" s="6">
        <f t="shared" si="9"/>
        <v>6805.6723921738858</v>
      </c>
      <c r="F24" s="6">
        <f t="shared" si="9"/>
        <v>9399.9354706492959</v>
      </c>
      <c r="G24" s="6">
        <f t="shared" si="9"/>
        <v>8596.6937209526423</v>
      </c>
      <c r="H24" s="6">
        <f t="shared" si="9"/>
        <v>10194.901664179561</v>
      </c>
      <c r="I24" s="6">
        <f t="shared" si="9"/>
        <v>10382.675448219819</v>
      </c>
      <c r="J24" s="6">
        <f t="shared" si="9"/>
        <v>8518.6948358032332</v>
      </c>
      <c r="K24" s="6">
        <f t="shared" si="9"/>
        <v>7509.0416178796368</v>
      </c>
      <c r="L24" s="6">
        <f t="shared" si="9"/>
        <v>7990.4208177033443</v>
      </c>
      <c r="M24" s="6">
        <f t="shared" si="9"/>
        <v>8468.3518691243917</v>
      </c>
      <c r="N24" s="6">
        <f t="shared" si="6"/>
        <v>95569.836000000025</v>
      </c>
    </row>
    <row r="25" spans="1:14" x14ac:dyDescent="0.25">
      <c r="A25" t="s">
        <v>8</v>
      </c>
      <c r="B25" s="6">
        <f t="shared" ref="B25:M25" si="10">B$18*$Q12</f>
        <v>0</v>
      </c>
      <c r="C25" s="6">
        <f t="shared" si="10"/>
        <v>0</v>
      </c>
      <c r="D25" s="6">
        <f t="shared" si="10"/>
        <v>0</v>
      </c>
      <c r="E25" s="6">
        <f t="shared" si="10"/>
        <v>0</v>
      </c>
      <c r="F25" s="6">
        <f t="shared" si="10"/>
        <v>0</v>
      </c>
      <c r="G25" s="6">
        <f t="shared" si="10"/>
        <v>0</v>
      </c>
      <c r="H25" s="6">
        <f t="shared" si="10"/>
        <v>0</v>
      </c>
      <c r="I25" s="6">
        <f t="shared" si="10"/>
        <v>0</v>
      </c>
      <c r="J25" s="6">
        <f t="shared" si="10"/>
        <v>0</v>
      </c>
      <c r="K25" s="6">
        <f t="shared" si="10"/>
        <v>0</v>
      </c>
      <c r="L25" s="6">
        <f t="shared" si="10"/>
        <v>0</v>
      </c>
      <c r="M25" s="6">
        <f t="shared" si="10"/>
        <v>0</v>
      </c>
      <c r="N25" s="6">
        <f t="shared" si="6"/>
        <v>0</v>
      </c>
    </row>
    <row r="26" spans="1:14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3" t="s">
        <v>9</v>
      </c>
      <c r="B27" s="6">
        <f>SUM(B20:B25)</f>
        <v>127334.75425270793</v>
      </c>
      <c r="C27" s="6">
        <f t="shared" ref="C27:N27" si="11">SUM(C20:C25)</f>
        <v>133180.68134885028</v>
      </c>
      <c r="D27" s="6">
        <f t="shared" si="11"/>
        <v>157120.4494465036</v>
      </c>
      <c r="E27" s="6">
        <f t="shared" si="11"/>
        <v>160550.24911715306</v>
      </c>
      <c r="F27" s="6">
        <f t="shared" si="11"/>
        <v>221750.60663122038</v>
      </c>
      <c r="G27" s="6">
        <f t="shared" si="11"/>
        <v>202801.61003194345</v>
      </c>
      <c r="H27" s="6">
        <f t="shared" si="11"/>
        <v>240504.3774647633</v>
      </c>
      <c r="I27" s="6">
        <f t="shared" si="11"/>
        <v>244934.08346119081</v>
      </c>
      <c r="J27" s="6">
        <f t="shared" si="11"/>
        <v>200961.56547499442</v>
      </c>
      <c r="K27" s="6">
        <f t="shared" si="11"/>
        <v>177143.18775731674</v>
      </c>
      <c r="L27" s="6">
        <f t="shared" si="11"/>
        <v>188499.2369465763</v>
      </c>
      <c r="M27" s="6">
        <f t="shared" si="11"/>
        <v>199773.94206678</v>
      </c>
      <c r="N27" s="6">
        <f t="shared" si="11"/>
        <v>2254554.7440000004</v>
      </c>
    </row>
    <row r="28" spans="1:14" x14ac:dyDescent="0.25">
      <c r="N28" s="11">
        <f>N27-Q14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Taproom Sales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2024-11-20T18:47:56Z</dcterms:created>
  <dcterms:modified xsi:type="dcterms:W3CDTF">2024-11-20T20:13:22Z</dcterms:modified>
</cp:coreProperties>
</file>